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tsugu\Desktop\"/>
    </mc:Choice>
  </mc:AlternateContent>
  <xr:revisionPtr revIDLastSave="0" documentId="13_ncr:1_{C5D8FACE-1AAA-43F7-945A-51711DBED045}" xr6:coauthVersionLast="43" xr6:coauthVersionMax="43" xr10:uidLastSave="{00000000-0000-0000-0000-000000000000}"/>
  <bookViews>
    <workbookView xWindow="1820" yWindow="1210" windowWidth="14400" windowHeight="9590" xr2:uid="{B825A603-0CD1-4478-AF1D-4CE4BA4CF3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9" i="1"/>
  <c r="P8" i="1"/>
  <c r="J8" i="1" l="1"/>
  <c r="J7" i="1"/>
  <c r="J6" i="1"/>
  <c r="J5" i="1"/>
  <c r="J4" i="1"/>
  <c r="J3" i="1"/>
  <c r="J2" i="1"/>
  <c r="H8" i="1"/>
  <c r="H7" i="1"/>
  <c r="H6" i="1"/>
  <c r="H5" i="1"/>
  <c r="H4" i="1"/>
  <c r="H3" i="1"/>
  <c r="H2" i="1"/>
  <c r="F8" i="1"/>
  <c r="G8" i="1" s="1"/>
  <c r="F7" i="1"/>
  <c r="G7" i="1" s="1"/>
  <c r="F6" i="1"/>
  <c r="F5" i="1"/>
  <c r="G5" i="1" s="1"/>
  <c r="F4" i="1"/>
  <c r="F3" i="1"/>
  <c r="G3" i="1" s="1"/>
  <c r="F2" i="1"/>
  <c r="I2" i="1" l="1"/>
  <c r="I3" i="1" s="1"/>
  <c r="I4" i="1" s="1"/>
  <c r="I5" i="1" s="1"/>
  <c r="I6" i="1" s="1"/>
  <c r="I7" i="1" s="1"/>
  <c r="I8" i="1" s="1"/>
</calcChain>
</file>

<file path=xl/sharedStrings.xml><?xml version="1.0" encoding="utf-8"?>
<sst xmlns="http://schemas.openxmlformats.org/spreadsheetml/2006/main" count="33" uniqueCount="27">
  <si>
    <t>2019/10/15-11/12</t>
    <phoneticPr fontId="1"/>
  </si>
  <si>
    <t>By squeeze 1.5-&gt;1.2mm</t>
    <phoneticPr fontId="1"/>
  </si>
  <si>
    <t>I [A]</t>
    <phoneticPr fontId="1"/>
  </si>
  <si>
    <t>Lsp [E31]</t>
    <phoneticPr fontId="1"/>
  </si>
  <si>
    <t>Beam dose [Ah]</t>
    <phoneticPr fontId="1"/>
  </si>
  <si>
    <t>Int L [fb-1]</t>
    <phoneticPr fontId="1"/>
  </si>
  <si>
    <t>2019/11/12-12/12</t>
    <phoneticPr fontId="1"/>
  </si>
  <si>
    <t>Physics run</t>
    <phoneticPr fontId="1"/>
  </si>
  <si>
    <t>Month</t>
    <phoneticPr fontId="1"/>
  </si>
  <si>
    <t>By squeeze 1.2-&gt;0.86mm</t>
    <phoneticPr fontId="1"/>
  </si>
  <si>
    <t>(0.3A, 24h)</t>
    <phoneticPr fontId="1"/>
  </si>
  <si>
    <t>(0.5A, 8h)</t>
    <phoneticPr fontId="1"/>
  </si>
  <si>
    <t>2020/2/1-/2/28</t>
    <phoneticPr fontId="1"/>
  </si>
  <si>
    <t>2020/3/1-/3/31</t>
    <phoneticPr fontId="1"/>
  </si>
  <si>
    <t>By squeeze 0.86-&gt;0.64mm</t>
    <phoneticPr fontId="1"/>
  </si>
  <si>
    <t>2020/4/1-4/30</t>
    <phoneticPr fontId="1"/>
  </si>
  <si>
    <t>2020/5/1-5/31</t>
    <phoneticPr fontId="1"/>
  </si>
  <si>
    <t>(0.5A, 24h)</t>
    <phoneticPr fontId="1"/>
  </si>
  <si>
    <t>(0.6A, 24h)</t>
    <phoneticPr fontId="1"/>
  </si>
  <si>
    <t>2020/6/1-6/30</t>
    <phoneticPr fontId="1"/>
  </si>
  <si>
    <t>Int L [fb-1]/m</t>
    <phoneticPr fontId="1"/>
  </si>
  <si>
    <t>Int. BD</t>
    <phoneticPr fontId="1"/>
  </si>
  <si>
    <t>Bunch number</t>
    <phoneticPr fontId="1"/>
  </si>
  <si>
    <t>scrubbing</t>
    <phoneticPr fontId="1"/>
  </si>
  <si>
    <t>Lp [E34]</t>
    <phoneticPr fontId="1"/>
  </si>
  <si>
    <t>Scub I</t>
    <phoneticPr fontId="1"/>
  </si>
  <si>
    <t>Scrub 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</si>
</sst>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I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Sheet1!$E$2:$E$8</c:f>
              <c:numCache>
                <c:formatCode>General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F-46AB-893F-F5583FFF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25056"/>
        <c:axId val="450225384"/>
      </c:lineChart>
      <c:catAx>
        <c:axId val="45022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384"/>
        <c:crosses val="autoZero"/>
        <c:auto val="1"/>
        <c:lblAlgn val="ctr"/>
        <c:lblOffset val="100"/>
        <c:noMultiLvlLbl val="0"/>
      </c:catAx>
      <c:valAx>
        <c:axId val="45022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Lp [E34]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Sheet1!$F$2:$F$8</c:f>
              <c:numCache>
                <c:formatCode>0.00E+00</c:formatCode>
                <c:ptCount val="7"/>
                <c:pt idx="0">
                  <c:v>0.81218274111675137</c:v>
                </c:pt>
                <c:pt idx="1">
                  <c:v>0.81218274111675137</c:v>
                </c:pt>
                <c:pt idx="2">
                  <c:v>1.1167512690355332</c:v>
                </c:pt>
                <c:pt idx="3">
                  <c:v>2.0558375634517772</c:v>
                </c:pt>
                <c:pt idx="4">
                  <c:v>2.7411167512690358</c:v>
                </c:pt>
                <c:pt idx="5">
                  <c:v>3.4200507614213196</c:v>
                </c:pt>
                <c:pt idx="6">
                  <c:v>3.4200507614213196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5-40A7-BC48-31686F2A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25056"/>
        <c:axId val="450225384"/>
      </c:lineChart>
      <c:catAx>
        <c:axId val="45022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384"/>
        <c:crosses val="autoZero"/>
        <c:auto val="1"/>
        <c:lblAlgn val="ctr"/>
        <c:lblOffset val="100"/>
        <c:noMultiLvlLbl val="0"/>
      </c:catAx>
      <c:valAx>
        <c:axId val="45022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Int L [fb-1]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Sheet1!$I$2:$I$8</c:f>
              <c:numCache>
                <c:formatCode>General</c:formatCode>
                <c:ptCount val="7"/>
                <c:pt idx="0">
                  <c:v>0</c:v>
                </c:pt>
                <c:pt idx="1">
                  <c:v>21.051776649746195</c:v>
                </c:pt>
                <c:pt idx="2">
                  <c:v>21.051776649746195</c:v>
                </c:pt>
                <c:pt idx="3">
                  <c:v>74.339086294416262</c:v>
                </c:pt>
                <c:pt idx="4">
                  <c:v>74.339086294416262</c:v>
                </c:pt>
                <c:pt idx="5">
                  <c:v>162.98680203045689</c:v>
                </c:pt>
                <c:pt idx="6">
                  <c:v>251.63451776649748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3-4755-9960-40D0A6EE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25056"/>
        <c:axId val="450225384"/>
      </c:lineChart>
      <c:catAx>
        <c:axId val="45022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384"/>
        <c:crosses val="autoZero"/>
        <c:auto val="1"/>
        <c:lblAlgn val="ctr"/>
        <c:lblOffset val="100"/>
        <c:noMultiLvlLbl val="0"/>
      </c:catAx>
      <c:valAx>
        <c:axId val="45022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Int. BD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Sheet1!$J$2:$J$8</c:f>
              <c:numCache>
                <c:formatCode>General</c:formatCode>
                <c:ptCount val="7"/>
                <c:pt idx="0">
                  <c:v>120</c:v>
                </c:pt>
                <c:pt idx="1">
                  <c:v>408.00000000000006</c:v>
                </c:pt>
                <c:pt idx="2">
                  <c:v>528</c:v>
                </c:pt>
                <c:pt idx="3">
                  <c:v>960</c:v>
                </c:pt>
                <c:pt idx="4">
                  <c:v>1104</c:v>
                </c:pt>
                <c:pt idx="5">
                  <c:v>1608</c:v>
                </c:pt>
                <c:pt idx="6">
                  <c:v>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AB-4B72-B129-34A5FEC4E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25056"/>
        <c:axId val="450225384"/>
      </c:lineChart>
      <c:catAx>
        <c:axId val="45022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384"/>
        <c:crosses val="autoZero"/>
        <c:auto val="1"/>
        <c:lblAlgn val="ctr"/>
        <c:lblOffset val="100"/>
        <c:noMultiLvlLbl val="0"/>
      </c:catAx>
      <c:valAx>
        <c:axId val="45022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2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777421</xdr:colOff>
      <xdr:row>8</xdr:row>
      <xdr:rowOff>185964</xdr:rowOff>
    </xdr:from>
    <xdr:to>
      <xdr:col>3</xdr:col>
      <xdr:colOff>444500</xdr:colOff>
      <xdr:row>19</xdr:row>
      <xdr:rowOff>231775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B882628-63EB-4DB5-AC53-C13054EE0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580571</xdr:colOff>
      <xdr:row>8</xdr:row>
      <xdr:rowOff>190499</xdr:rowOff>
    </xdr:from>
    <xdr:to>
      <xdr:col>7</xdr:col>
      <xdr:colOff>1155246</xdr:colOff>
      <xdr:row>19</xdr:row>
      <xdr:rowOff>239485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E974B4A-3292-4DE0-B8B6-E67ACCE81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390071</xdr:colOff>
      <xdr:row>20</xdr:row>
      <xdr:rowOff>55336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9F9C11C-7259-469F-9C39-3F9289F36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789215</xdr:colOff>
      <xdr:row>20</xdr:row>
      <xdr:rowOff>208643</xdr:rowOff>
    </xdr:from>
    <xdr:to>
      <xdr:col>3</xdr:col>
      <xdr:colOff>465819</xdr:colOff>
      <xdr:row>32</xdr:row>
      <xdr:rowOff>12700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5EC6404-7AD7-4CD4-8251-568C41605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E452-B2A8-4C0A-98E6-EE577A50E2EA}">
  <dimension ref="A1:S10"/>
  <sheetViews>
    <sheetView tabSelected="1" topLeftCell="B1" zoomScale="85" zoomScaleNormal="85" workbookViewId="0">
      <selection activeCell="P11" sqref="P11"/>
    </sheetView>
  </sheetViews>
  <sheetFormatPr defaultRowHeight="18.75" x14ac:dyDescent="0.4"/>
  <cols>
    <col min="1" max="1" width="17.75" bestFit="1" customWidth="1"/>
    <col min="2" max="2" width="25.75" bestFit="1" customWidth="1"/>
    <col min="3" max="3" width="7.125" bestFit="1" customWidth="1"/>
    <col min="4" max="4" width="9.5" bestFit="1" customWidth="1"/>
    <col min="6" max="6" width="9.125" bestFit="1" customWidth="1"/>
    <col min="7" max="7" width="11.125" bestFit="1" customWidth="1"/>
    <col min="8" max="8" width="16" bestFit="1" customWidth="1"/>
    <col min="13" max="13" width="11" bestFit="1" customWidth="1"/>
    <col min="16" max="16" width="13.875" bestFit="1" customWidth="1"/>
    <col min="17" max="18" width="12.875" bestFit="1" customWidth="1"/>
    <col min="19" max="19" width="9.125" bestFit="1" customWidth="1"/>
  </cols>
  <sheetData>
    <row r="1" spans="1:19" x14ac:dyDescent="0.4">
      <c r="C1" t="s">
        <v>8</v>
      </c>
      <c r="D1" t="s">
        <v>3</v>
      </c>
      <c r="E1" t="s">
        <v>2</v>
      </c>
      <c r="F1" t="s">
        <v>24</v>
      </c>
      <c r="G1" t="s">
        <v>20</v>
      </c>
      <c r="H1" t="s">
        <v>4</v>
      </c>
      <c r="I1" t="s">
        <v>5</v>
      </c>
      <c r="J1" t="s">
        <v>21</v>
      </c>
      <c r="K1" t="s">
        <v>25</v>
      </c>
      <c r="L1" t="s">
        <v>26</v>
      </c>
      <c r="M1" t="s">
        <v>23</v>
      </c>
      <c r="N1" t="s">
        <v>22</v>
      </c>
    </row>
    <row r="2" spans="1:19" x14ac:dyDescent="0.4">
      <c r="A2" t="s">
        <v>0</v>
      </c>
      <c r="B2" t="s">
        <v>1</v>
      </c>
      <c r="C2">
        <v>1</v>
      </c>
      <c r="D2" s="4">
        <v>8</v>
      </c>
      <c r="E2">
        <v>0.4</v>
      </c>
      <c r="F2" s="1">
        <f t="shared" ref="F2:F8" si="0">D2*1E+31*E2*1000*E2*1000/1576/1E+34</f>
        <v>0.81218274111675137</v>
      </c>
      <c r="G2">
        <v>0</v>
      </c>
      <c r="H2">
        <f t="shared" ref="H2:H8" si="1">K2*L2*30</f>
        <v>120</v>
      </c>
      <c r="I2">
        <f>0</f>
        <v>0</v>
      </c>
      <c r="J2">
        <f>H2</f>
        <v>120</v>
      </c>
      <c r="K2">
        <v>0.5</v>
      </c>
      <c r="L2">
        <v>8</v>
      </c>
      <c r="M2" s="3" t="s">
        <v>11</v>
      </c>
      <c r="N2">
        <v>1576</v>
      </c>
    </row>
    <row r="3" spans="1:19" x14ac:dyDescent="0.4">
      <c r="A3" t="s">
        <v>6</v>
      </c>
      <c r="B3" t="s">
        <v>7</v>
      </c>
      <c r="C3">
        <v>2</v>
      </c>
      <c r="D3">
        <v>8</v>
      </c>
      <c r="E3">
        <v>0.4</v>
      </c>
      <c r="F3" s="1">
        <f t="shared" si="0"/>
        <v>0.81218274111675137</v>
      </c>
      <c r="G3" s="1">
        <f>F3*1E+34*30*24*3600/1E+39</f>
        <v>21.051776649746195</v>
      </c>
      <c r="H3">
        <f t="shared" si="1"/>
        <v>288.00000000000006</v>
      </c>
      <c r="I3">
        <f t="shared" ref="I3:I8" si="2">I2+G3</f>
        <v>21.051776649746195</v>
      </c>
      <c r="J3">
        <f t="shared" ref="J3:J8" si="3">J2+H3</f>
        <v>408.00000000000006</v>
      </c>
      <c r="K3">
        <v>0.4</v>
      </c>
      <c r="L3">
        <v>24</v>
      </c>
      <c r="M3" s="3" t="s">
        <v>10</v>
      </c>
      <c r="N3">
        <v>1576</v>
      </c>
    </row>
    <row r="4" spans="1:19" x14ac:dyDescent="0.4">
      <c r="A4" s="2" t="s">
        <v>12</v>
      </c>
      <c r="B4" t="s">
        <v>9</v>
      </c>
      <c r="C4">
        <v>3</v>
      </c>
      <c r="D4">
        <v>11</v>
      </c>
      <c r="E4">
        <v>0.4</v>
      </c>
      <c r="F4" s="1">
        <f t="shared" si="0"/>
        <v>1.1167512690355332</v>
      </c>
      <c r="G4">
        <v>0</v>
      </c>
      <c r="H4">
        <f t="shared" si="1"/>
        <v>120</v>
      </c>
      <c r="I4">
        <f t="shared" si="2"/>
        <v>21.051776649746195</v>
      </c>
      <c r="J4">
        <f t="shared" si="3"/>
        <v>528</v>
      </c>
      <c r="K4">
        <v>0.5</v>
      </c>
      <c r="L4">
        <v>8</v>
      </c>
      <c r="M4" s="3" t="s">
        <v>11</v>
      </c>
      <c r="N4">
        <v>1576</v>
      </c>
    </row>
    <row r="5" spans="1:19" x14ac:dyDescent="0.4">
      <c r="A5" s="3" t="s">
        <v>13</v>
      </c>
      <c r="B5" t="s">
        <v>7</v>
      </c>
      <c r="C5">
        <v>4</v>
      </c>
      <c r="D5">
        <v>9</v>
      </c>
      <c r="E5">
        <v>0.6</v>
      </c>
      <c r="F5" s="1">
        <f t="shared" si="0"/>
        <v>2.0558375634517772</v>
      </c>
      <c r="G5" s="1">
        <f>F5*1E+34*30*24*3600/1E+39</f>
        <v>53.28730964467006</v>
      </c>
      <c r="H5">
        <f t="shared" si="1"/>
        <v>431.99999999999994</v>
      </c>
      <c r="I5">
        <f t="shared" si="2"/>
        <v>74.339086294416262</v>
      </c>
      <c r="J5">
        <f t="shared" si="3"/>
        <v>960</v>
      </c>
      <c r="K5">
        <v>0.6</v>
      </c>
      <c r="L5">
        <v>24</v>
      </c>
      <c r="M5" s="3" t="s">
        <v>17</v>
      </c>
      <c r="N5">
        <v>1576</v>
      </c>
    </row>
    <row r="6" spans="1:19" x14ac:dyDescent="0.4">
      <c r="A6" t="s">
        <v>15</v>
      </c>
      <c r="B6" t="s">
        <v>14</v>
      </c>
      <c r="C6">
        <v>5</v>
      </c>
      <c r="D6">
        <v>12</v>
      </c>
      <c r="E6">
        <v>0.6</v>
      </c>
      <c r="F6" s="1">
        <f t="shared" si="0"/>
        <v>2.7411167512690358</v>
      </c>
      <c r="G6">
        <v>0</v>
      </c>
      <c r="H6">
        <f t="shared" si="1"/>
        <v>144</v>
      </c>
      <c r="I6">
        <f t="shared" si="2"/>
        <v>74.339086294416262</v>
      </c>
      <c r="J6">
        <f t="shared" si="3"/>
        <v>1104</v>
      </c>
      <c r="K6">
        <v>0.6</v>
      </c>
      <c r="L6">
        <v>8</v>
      </c>
      <c r="M6" s="3" t="s">
        <v>11</v>
      </c>
      <c r="N6">
        <v>1576</v>
      </c>
    </row>
    <row r="7" spans="1:19" x14ac:dyDescent="0.4">
      <c r="A7" t="s">
        <v>16</v>
      </c>
      <c r="B7" t="s">
        <v>7</v>
      </c>
      <c r="C7">
        <v>6</v>
      </c>
      <c r="D7">
        <v>11</v>
      </c>
      <c r="E7">
        <v>0.7</v>
      </c>
      <c r="F7" s="1">
        <f t="shared" si="0"/>
        <v>3.4200507614213196</v>
      </c>
      <c r="G7" s="1">
        <f>F7*1E+34*30*24*3600/1E+39</f>
        <v>88.64771573604061</v>
      </c>
      <c r="H7">
        <f t="shared" si="1"/>
        <v>503.99999999999989</v>
      </c>
      <c r="I7">
        <f t="shared" si="2"/>
        <v>162.98680203045689</v>
      </c>
      <c r="J7">
        <f t="shared" si="3"/>
        <v>1608</v>
      </c>
      <c r="K7">
        <v>0.7</v>
      </c>
      <c r="L7">
        <v>24</v>
      </c>
      <c r="M7" s="3" t="s">
        <v>18</v>
      </c>
      <c r="N7">
        <v>1576</v>
      </c>
    </row>
    <row r="8" spans="1:19" x14ac:dyDescent="0.4">
      <c r="A8" t="s">
        <v>19</v>
      </c>
      <c r="B8" t="s">
        <v>7</v>
      </c>
      <c r="C8">
        <v>7</v>
      </c>
      <c r="D8">
        <v>11</v>
      </c>
      <c r="E8">
        <v>0.7</v>
      </c>
      <c r="F8" s="1">
        <f t="shared" si="0"/>
        <v>3.4200507614213196</v>
      </c>
      <c r="G8" s="1">
        <f>F8*1E+34*30*24*3600/1E+39</f>
        <v>88.64771573604061</v>
      </c>
      <c r="H8">
        <f t="shared" si="1"/>
        <v>503.99999999999989</v>
      </c>
      <c r="I8">
        <f t="shared" si="2"/>
        <v>251.63451776649748</v>
      </c>
      <c r="J8">
        <f t="shared" si="3"/>
        <v>2112</v>
      </c>
      <c r="K8">
        <v>0.7</v>
      </c>
      <c r="L8">
        <v>24</v>
      </c>
      <c r="M8" s="3" t="s">
        <v>18</v>
      </c>
      <c r="N8">
        <v>1576</v>
      </c>
      <c r="P8">
        <f>9*0.86/0.64</f>
        <v>12.09375</v>
      </c>
      <c r="S8" s="1"/>
    </row>
    <row r="9" spans="1:19" x14ac:dyDescent="0.4">
      <c r="P9">
        <f>0.7/1576</f>
        <v>4.441624365482233E-4</v>
      </c>
    </row>
    <row r="10" spans="1:19" x14ac:dyDescent="0.4">
      <c r="P10">
        <f>P9*P9</f>
        <v>1.9728027004045448E-7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suetsugu</dc:creator>
  <cp:lastModifiedBy>suetsugu</cp:lastModifiedBy>
  <dcterms:created xsi:type="dcterms:W3CDTF">2019-07-09T00:24:38Z</dcterms:created>
  <dcterms:modified xsi:type="dcterms:W3CDTF">2019-07-09T08:16:00Z</dcterms:modified>
</cp:coreProperties>
</file>